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CURSOS INGENIEROS TOP\3. CÓMO APLICAR AL PMP\"/>
    </mc:Choice>
  </mc:AlternateContent>
  <bookViews>
    <workbookView xWindow="0" yWindow="0" windowWidth="10230" windowHeight="5790"/>
  </bookViews>
  <sheets>
    <sheet name="Plantilla experiencia PMP" sheetId="1" r:id="rId1"/>
    <sheet name="Resumen" sheetId="3" r:id="rId2"/>
    <sheet name="Fuent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 l="1"/>
  <c r="C111" i="1"/>
  <c r="C87" i="1"/>
  <c r="C63" i="1"/>
  <c r="C39" i="1"/>
  <c r="C15" i="1"/>
  <c r="B124" i="1"/>
  <c r="D117" i="1" s="1"/>
  <c r="B100" i="1"/>
  <c r="C93" i="1" s="1"/>
  <c r="B76" i="1"/>
  <c r="D69" i="1" s="1"/>
  <c r="B52" i="1"/>
  <c r="B45" i="1" s="1"/>
  <c r="F33" i="2"/>
  <c r="C36" i="2"/>
  <c r="E31" i="2" s="1"/>
  <c r="D36" i="2"/>
  <c r="F32" i="2" s="1"/>
  <c r="E22" i="1"/>
  <c r="D22" i="1"/>
  <c r="C22" i="1"/>
  <c r="B22" i="1"/>
  <c r="C9" i="3" l="1"/>
  <c r="C13" i="3" s="1"/>
  <c r="C45" i="1"/>
  <c r="D45" i="1"/>
  <c r="D93" i="1"/>
  <c r="E45" i="1"/>
  <c r="C117" i="1"/>
  <c r="E117" i="1"/>
  <c r="B117" i="1"/>
  <c r="E93" i="1"/>
  <c r="B93" i="1"/>
  <c r="B69" i="1"/>
  <c r="F69" i="1"/>
  <c r="C69" i="1"/>
  <c r="F118" i="1"/>
  <c r="F117" i="1" s="1"/>
  <c r="F94" i="1"/>
  <c r="F93" i="1" s="1"/>
  <c r="G93" i="1" s="1"/>
  <c r="E69" i="1"/>
  <c r="G70" i="1"/>
  <c r="F46" i="1"/>
  <c r="F45" i="1" s="1"/>
  <c r="F22" i="1"/>
  <c r="G22" i="1" s="1"/>
  <c r="E32" i="2"/>
  <c r="G32" i="2" s="1"/>
  <c r="F34" i="2"/>
  <c r="E33" i="2"/>
  <c r="G33" i="2" s="1"/>
  <c r="F35" i="2"/>
  <c r="E34" i="2"/>
  <c r="F31" i="2"/>
  <c r="G31" i="2" s="1"/>
  <c r="E35" i="2"/>
  <c r="G35" i="2" s="1"/>
  <c r="B28" i="1"/>
  <c r="G45" i="1" l="1"/>
  <c r="G118" i="1"/>
  <c r="G117" i="1"/>
  <c r="G94" i="1"/>
  <c r="G69" i="1"/>
  <c r="G46" i="1"/>
  <c r="F21" i="1"/>
  <c r="B21" i="1"/>
  <c r="E21" i="1"/>
  <c r="D21" i="1"/>
  <c r="C21" i="1"/>
  <c r="G34" i="2"/>
  <c r="G21" i="1" l="1"/>
  <c r="C8" i="3" s="1"/>
  <c r="C14" i="3" s="1"/>
</calcChain>
</file>

<file path=xl/comments1.xml><?xml version="1.0" encoding="utf-8"?>
<comments xmlns="http://schemas.openxmlformats.org/spreadsheetml/2006/main">
  <authors>
    <author>Admin</author>
  </authors>
  <commentList>
    <comment ref="A27" authorId="0" shapeId="0">
      <text>
        <r>
          <rPr>
            <b/>
            <sz val="9"/>
            <color indexed="81"/>
            <rFont val="Tahoma"/>
            <family val="2"/>
          </rPr>
          <t>Admin:</t>
        </r>
        <r>
          <rPr>
            <sz val="9"/>
            <color indexed="81"/>
            <rFont val="Tahoma"/>
            <family val="2"/>
          </rPr>
          <t xml:space="preserve">
Solo llenar las horas de la jornada laboral dedicadas a tareas de dirección y gestión del proyecto</t>
        </r>
      </text>
    </comment>
    <comment ref="A51" authorId="0" shapeId="0">
      <text>
        <r>
          <rPr>
            <b/>
            <sz val="9"/>
            <color indexed="81"/>
            <rFont val="Tahoma"/>
            <family val="2"/>
          </rPr>
          <t>Admin:</t>
        </r>
        <r>
          <rPr>
            <sz val="9"/>
            <color indexed="81"/>
            <rFont val="Tahoma"/>
            <family val="2"/>
          </rPr>
          <t xml:space="preserve">
Solo llenar las horas de la jornada laboral dedicadas a tareas de dirección y gestión del proyecto</t>
        </r>
      </text>
    </comment>
    <comment ref="A75" authorId="0" shapeId="0">
      <text>
        <r>
          <rPr>
            <b/>
            <sz val="9"/>
            <color indexed="81"/>
            <rFont val="Tahoma"/>
            <family val="2"/>
          </rPr>
          <t>Admin:</t>
        </r>
        <r>
          <rPr>
            <sz val="9"/>
            <color indexed="81"/>
            <rFont val="Tahoma"/>
            <family val="2"/>
          </rPr>
          <t xml:space="preserve">
Solo llenar las horas de la jornada laboral dedicadas a tareas de dirección y gestión del proyecto</t>
        </r>
      </text>
    </comment>
    <comment ref="A99" authorId="0" shapeId="0">
      <text>
        <r>
          <rPr>
            <b/>
            <sz val="9"/>
            <color indexed="81"/>
            <rFont val="Tahoma"/>
            <family val="2"/>
          </rPr>
          <t>Admin:</t>
        </r>
        <r>
          <rPr>
            <sz val="9"/>
            <color indexed="81"/>
            <rFont val="Tahoma"/>
            <family val="2"/>
          </rPr>
          <t xml:space="preserve">
Solo llenar las horas de la jornada laboral dedicadas a tareas de dirección y gestión del proyecto</t>
        </r>
      </text>
    </comment>
    <comment ref="A123" authorId="0" shapeId="0">
      <text>
        <r>
          <rPr>
            <b/>
            <sz val="9"/>
            <color indexed="81"/>
            <rFont val="Tahoma"/>
            <family val="2"/>
          </rPr>
          <t>Admin:</t>
        </r>
        <r>
          <rPr>
            <sz val="9"/>
            <color indexed="81"/>
            <rFont val="Tahoma"/>
            <family val="2"/>
          </rPr>
          <t xml:space="preserve">
Solo llenar las horas de la jornada laboral dedicadas a tareas de dirección y gestión del proyecto</t>
        </r>
      </text>
    </comment>
  </commentList>
</comments>
</file>

<file path=xl/sharedStrings.xml><?xml version="1.0" encoding="utf-8"?>
<sst xmlns="http://schemas.openxmlformats.org/spreadsheetml/2006/main" count="192" uniqueCount="81">
  <si>
    <t xml:space="preserve">Fecha de Inicio </t>
  </si>
  <si>
    <t>Fecha de término</t>
  </si>
  <si>
    <t>NOMBRE DEL PROYECTO</t>
  </si>
  <si>
    <t>Rol en el Proyecto</t>
  </si>
  <si>
    <t>Industria</t>
  </si>
  <si>
    <t>Project Role</t>
  </si>
  <si>
    <t>Project Contributor</t>
  </si>
  <si>
    <t>Supervisor</t>
  </si>
  <si>
    <t>Manager</t>
  </si>
  <si>
    <t>Project Leader</t>
  </si>
  <si>
    <t>Project Manager</t>
  </si>
  <si>
    <t>Educator</t>
  </si>
  <si>
    <t>Consultant</t>
  </si>
  <si>
    <t>Administrator</t>
  </si>
  <si>
    <t>Other</t>
  </si>
  <si>
    <t>Primary Industry</t>
  </si>
  <si>
    <t>Finance</t>
  </si>
  <si>
    <t>Communications</t>
  </si>
  <si>
    <t>Construction</t>
  </si>
  <si>
    <t>Engineering</t>
  </si>
  <si>
    <t>IT/Software</t>
  </si>
  <si>
    <t>Manufacturing</t>
  </si>
  <si>
    <t>Management</t>
  </si>
  <si>
    <t>Resources</t>
  </si>
  <si>
    <t>Service</t>
  </si>
  <si>
    <t>Consulting</t>
  </si>
  <si>
    <t>Education</t>
  </si>
  <si>
    <t>Planificación</t>
  </si>
  <si>
    <t>Horas de jornada laboral</t>
  </si>
  <si>
    <t>Días laborables/Semana</t>
  </si>
  <si>
    <t>Total de horas laboradas en el proyecto</t>
  </si>
  <si>
    <t>inicio</t>
  </si>
  <si>
    <t>Ejecución</t>
  </si>
  <si>
    <t>Monitoreo y Control</t>
  </si>
  <si>
    <t>Cierre</t>
  </si>
  <si>
    <t>Proyecto 1</t>
  </si>
  <si>
    <t>Proyecto 2</t>
  </si>
  <si>
    <t>Promedio</t>
  </si>
  <si>
    <t>Rango</t>
  </si>
  <si>
    <t>Nº  DE HORAS</t>
  </si>
  <si>
    <t>INICIO</t>
  </si>
  <si>
    <t>PLANIFICACIÓN</t>
  </si>
  <si>
    <t xml:space="preserve">EJECUCIÓN </t>
  </si>
  <si>
    <t>MONITOREO Y CONTROL</t>
  </si>
  <si>
    <t>CIERRE DEL PROYECTO</t>
  </si>
  <si>
    <t>TOTAL DE HORAS</t>
  </si>
  <si>
    <t>&lt;3% a 7%&gt;</t>
  </si>
  <si>
    <t>&lt;23% a 29%&gt;</t>
  </si>
  <si>
    <t>&lt;28% a 42%&gt;</t>
  </si>
  <si>
    <t>Moda (valor con mayor frecuencia)</t>
  </si>
  <si>
    <t>&lt;26% a 35%&gt;</t>
  </si>
  <si>
    <t>&lt;3% a 6%&gt;</t>
  </si>
  <si>
    <t>Número de meses</t>
  </si>
  <si>
    <t>Resumen</t>
  </si>
  <si>
    <t>Numeros de meses con proyectos en paralelo</t>
  </si>
  <si>
    <r>
      <t xml:space="preserve">Descripción de los objetivos del proyecto, resultados, </t>
    </r>
    <r>
      <rPr>
        <b/>
        <sz val="11"/>
        <color theme="1"/>
        <rFont val="Calibri"/>
        <family val="2"/>
        <scheme val="minor"/>
      </rPr>
      <t>tu rol y responsabilidades (300 a 500 caracteres)</t>
    </r>
  </si>
  <si>
    <t>Nombre del Proyecto 4</t>
  </si>
  <si>
    <t>Nombre del Proyecto 5</t>
  </si>
  <si>
    <t xml:space="preserve">Horas de verificación </t>
  </si>
  <si>
    <t>*Las horas de verificación resultantes tienen que ser coherentes con una jornada laboral</t>
  </si>
  <si>
    <t>Variable para calculo de verificación</t>
  </si>
  <si>
    <r>
      <t xml:space="preserve">Número de </t>
    </r>
    <r>
      <rPr>
        <b/>
        <sz val="14"/>
        <color rgb="FF0070C0"/>
        <rFont val="Calibri"/>
        <family val="2"/>
        <scheme val="minor"/>
      </rPr>
      <t>horas</t>
    </r>
    <r>
      <rPr>
        <sz val="14"/>
        <color rgb="FF0070C0"/>
        <rFont val="Calibri"/>
        <family val="2"/>
        <scheme val="minor"/>
      </rPr>
      <t xml:space="preserve"> totales</t>
    </r>
  </si>
  <si>
    <r>
      <t xml:space="preserve">Número de </t>
    </r>
    <r>
      <rPr>
        <b/>
        <sz val="14"/>
        <color rgb="FF0070C0"/>
        <rFont val="Calibri"/>
        <family val="2"/>
        <scheme val="minor"/>
      </rPr>
      <t>meses</t>
    </r>
    <r>
      <rPr>
        <sz val="14"/>
        <color rgb="FF0070C0"/>
        <rFont val="Calibri"/>
        <family val="2"/>
        <scheme val="minor"/>
      </rPr>
      <t xml:space="preserve"> totales</t>
    </r>
  </si>
  <si>
    <t>Wayra Hydropower Plant</t>
  </si>
  <si>
    <t>The scope of the project was the construction of the Highway ( 150 miles). I was the project Manager. I managed and directed the project in all its phases. I led directly a team of 30 members.  I developed the project plan and managed the work  according to the approved plan. Puedes usar el traductor google + Grammarly (grammarly.com)</t>
  </si>
  <si>
    <t>Austral Solar Plant</t>
  </si>
  <si>
    <t>Falcon Highway (nombre del proyecto)</t>
  </si>
  <si>
    <t>Notas:</t>
  </si>
  <si>
    <t>*En horas de jornada laboral solo llenar las horas laborales dedicadas a tareas de dirección y gestión de proyectos.</t>
  </si>
  <si>
    <t>% dedicado al grupo de proceso</t>
  </si>
  <si>
    <r>
      <rPr>
        <sz val="11"/>
        <color rgb="FFFF0000"/>
        <rFont val="Calibri"/>
        <family val="2"/>
        <scheme val="minor"/>
      </rPr>
      <t>Tienes que realizar una descripción de los objetivos del proyecto, sus resultados y</t>
    </r>
    <r>
      <rPr>
        <b/>
        <sz val="11"/>
        <color rgb="FFFF0000"/>
        <rFont val="Calibri"/>
        <family val="2"/>
        <scheme val="minor"/>
      </rPr>
      <t xml:space="preserve"> tu rol y responsabilidades</t>
    </r>
    <r>
      <rPr>
        <sz val="11"/>
        <color rgb="FFFF0000"/>
        <rFont val="Calibri"/>
        <family val="2"/>
        <scheme val="minor"/>
      </rPr>
      <t>. Puedes escribirlo en español y luego traducirlo al ingles</t>
    </r>
    <r>
      <rPr>
        <sz val="11"/>
        <color theme="1"/>
        <rFont val="Calibri"/>
        <family val="2"/>
        <scheme val="minor"/>
      </rPr>
      <t xml:space="preserve">. </t>
    </r>
    <r>
      <rPr>
        <sz val="11"/>
        <color rgb="FFFF0000"/>
        <rFont val="Calibri"/>
        <family val="2"/>
        <scheme val="minor"/>
      </rPr>
      <t>Puedes apoyarte con el traductor Google y Grammarly (grammarly.com).</t>
    </r>
    <r>
      <rPr>
        <sz val="11"/>
        <color theme="1"/>
        <rFont val="Calibri"/>
        <family val="2"/>
        <scheme val="minor"/>
      </rPr>
      <t xml:space="preserve"> Ejemplo: The scope of the project was the construction of the Highway ( 150 miles). I was the project Manager. I managed and directed the project in all its phases. I led directly a team of 30 members.  I developed the project plan and managed the work according to the approved plan. </t>
    </r>
  </si>
  <si>
    <t>No tocar esta hoja.</t>
  </si>
  <si>
    <r>
      <t xml:space="preserve">* El rango representa el rango usual de tiempo dedicado por un </t>
    </r>
    <r>
      <rPr>
        <b/>
        <sz val="11"/>
        <color theme="1"/>
        <rFont val="Calibri"/>
        <family val="2"/>
        <scheme val="minor"/>
      </rPr>
      <t>PROJECT MANAGER</t>
    </r>
    <r>
      <rPr>
        <sz val="11"/>
        <color theme="1"/>
        <rFont val="Calibri"/>
        <family val="2"/>
        <scheme val="minor"/>
      </rPr>
      <t xml:space="preserve"> a cada uno de los grupos de procesos. Te ayuda a fijar el % dedicado al grupo de proceso.</t>
    </r>
  </si>
  <si>
    <r>
      <t xml:space="preserve">*La moda representa el valor más usual de % de tiempo dedicado a cada grupo de proceso por un </t>
    </r>
    <r>
      <rPr>
        <b/>
        <sz val="11"/>
        <color theme="1"/>
        <rFont val="Calibri"/>
        <family val="2"/>
        <scheme val="minor"/>
      </rPr>
      <t>PROJECT MANAGER.</t>
    </r>
  </si>
  <si>
    <t>*Para los casos en lo que solo hayas trabajado realizando tareas de un solo grupo de proceso, puedes elegir valores fuera del rango sugerido. Por ejemplo, si solo realizaste la supervisión.</t>
  </si>
  <si>
    <t>*Solo llenar nombre del proyecto, fecha de inicio, término, rol en el proyecto, industria, % dedicado al grupo de proceso, dias laborales/semanas y horas de jornada laboral. Solo lo nombrado el color dorado.</t>
  </si>
  <si>
    <r>
      <t xml:space="preserve">* El </t>
    </r>
    <r>
      <rPr>
        <b/>
        <sz val="11"/>
        <color theme="1"/>
        <rFont val="Calibri"/>
        <family val="2"/>
        <scheme val="minor"/>
      </rPr>
      <t>% dedicado al grupo de proceso</t>
    </r>
    <r>
      <rPr>
        <sz val="11"/>
        <color theme="1"/>
        <rFont val="Calibri"/>
        <family val="2"/>
        <scheme val="minor"/>
      </rPr>
      <t xml:space="preserve"> representa que porcentaje aproximado del total de tu tiempo como </t>
    </r>
    <r>
      <rPr>
        <b/>
        <sz val="11"/>
        <color theme="1"/>
        <rFont val="Calibri"/>
        <family val="2"/>
        <scheme val="minor"/>
      </rPr>
      <t>PROJECT MANAGER</t>
    </r>
    <r>
      <rPr>
        <sz val="11"/>
        <color theme="1"/>
        <rFont val="Calibri"/>
        <family val="2"/>
        <scheme val="minor"/>
      </rPr>
      <t xml:space="preserve"> has dedicado a este grupo de proceso en el proyecto. Por ejemplo, para el grupo de proceso de inicio puedes haber dedicado el 5% de tu tiempo total.</t>
    </r>
  </si>
  <si>
    <r>
      <t>*Solo llene proyectos de los</t>
    </r>
    <r>
      <rPr>
        <b/>
        <sz val="11"/>
        <color theme="1"/>
        <rFont val="Calibri"/>
        <family val="2"/>
        <scheme val="minor"/>
      </rPr>
      <t xml:space="preserve"> últimos 8 años consecutivos </t>
    </r>
    <r>
      <rPr>
        <sz val="11"/>
        <color theme="1"/>
        <rFont val="Calibri"/>
        <family val="2"/>
        <scheme val="minor"/>
      </rPr>
      <t>antes de la fecha de envío de la postulación</t>
    </r>
  </si>
  <si>
    <t xml:space="preserve">*Esta hoja muestra las horas y meses totales que has acumulado en tareas de dirección y gestión de proyectos. </t>
  </si>
  <si>
    <t>*El PMI pide como uno de los requisitos a los graduados de bachiller o superior un mínimo de 36 meses (3 años) de experiencia profesional, no superpuesta, en tareas de dirección y gestión de proyectos con al menos 4500 horas. Vea los requisitos detallados en https://www.pmi.org/</t>
  </si>
  <si>
    <t>(solo llenar si ha trabajado en varios proyectos en paralelo)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</si>
</sst>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b/>
      <sz val="11"/>
      <color theme="1"/>
      <name val="Calibri"/>
      <family val="2"/>
      <scheme val="minor"/>
    </font>
    <font>
      <b/>
      <sz val="11"/>
      <color rgb="FFB79C51"/>
      <name val="Calibri"/>
      <family val="2"/>
      <scheme val="minor"/>
    </font>
    <font>
      <b/>
      <sz val="1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4" tint="-0.249977111117893"/>
      <name val="Calibri"/>
      <family val="2"/>
      <scheme val="minor"/>
    </font>
    <font>
      <b/>
      <sz val="11"/>
      <color theme="4" tint="-0.249977111117893"/>
      <name val="Calibri"/>
      <family val="2"/>
      <scheme val="minor"/>
    </font>
    <font>
      <sz val="11"/>
      <name val="Calibri"/>
      <family val="2"/>
      <scheme val="minor"/>
    </font>
    <font>
      <sz val="11"/>
      <color rgb="FF008A3E"/>
      <name val="Calibri"/>
      <family val="2"/>
      <scheme val="minor"/>
    </font>
    <font>
      <sz val="36"/>
      <color rgb="FFB79C51"/>
      <name val="Calibri"/>
      <family val="2"/>
      <scheme val="minor"/>
    </font>
    <font>
      <sz val="11"/>
      <color theme="0" tint="-0.499984740745262"/>
      <name val="Calibri"/>
      <family val="2"/>
      <scheme val="minor"/>
    </font>
    <font>
      <sz val="14"/>
      <color rgb="FF0070C0"/>
      <name val="Calibri"/>
      <family val="2"/>
      <scheme val="minor"/>
    </font>
    <font>
      <sz val="18"/>
      <color rgb="FF0070C0"/>
      <name val="Calibri"/>
      <family val="2"/>
      <scheme val="minor"/>
    </font>
    <font>
      <sz val="10"/>
      <color rgb="FFB79C51"/>
      <name val="Calibri"/>
      <family val="2"/>
      <scheme val="minor"/>
    </font>
    <font>
      <b/>
      <sz val="14"/>
      <color rgb="FF0070C0"/>
      <name val="Calibri"/>
      <family val="2"/>
      <scheme val="minor"/>
    </font>
    <font>
      <sz val="11"/>
      <color theme="0"/>
      <name val="Calibri"/>
      <family val="2"/>
      <scheme val="minor"/>
    </font>
    <font>
      <b/>
      <sz val="11"/>
      <color rgb="FFFF0000"/>
      <name val="Calibri"/>
      <family val="2"/>
      <scheme val="minor"/>
    </font>
    <font>
      <b/>
      <sz val="13"/>
      <color rgb="FFB79C51"/>
      <name val="Calibri"/>
      <family val="2"/>
      <scheme val="minor"/>
    </font>
    <font>
      <sz val="8"/>
      <color theme="1"/>
      <name val="Calibri"/>
      <family val="2"/>
      <scheme val="minor"/>
    </font>
  </fonts>
  <fills count="2">
    <fill>
      <patternFill patternType="none"/>
    </fill>
    <fill>
      <patternFill patternType="gray125"/>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1">
    <xf numFmtId="0" fontId="0" fillId="0" borderId="0"/>
  </cellStyleXfs>
  <cellXfs count="79">
    <xf numFmtId="0" fontId="0" fillId="0" borderId="0" xfId="0"/>
    <xf numFmtId="0" fontId="1" fillId="0" borderId="0" xfId="0" applyFont="1"/>
    <xf numFmtId="0" fontId="2" fillId="0" borderId="0" xfId="0" applyFont="1" applyAlignment="1">
      <alignment horizontal="center"/>
    </xf>
    <xf numFmtId="1" fontId="0" fillId="0" borderId="0" xfId="0" applyNumberFormat="1"/>
    <xf numFmtId="0" fontId="0" fillId="0" borderId="1" xfId="0" applyBorder="1"/>
    <xf numFmtId="0" fontId="0" fillId="0" borderId="0" xfId="0" applyBorder="1" applyAlignment="1">
      <alignment horizontal="center"/>
    </xf>
    <xf numFmtId="0" fontId="2" fillId="0" borderId="1" xfId="0" applyFont="1" applyBorder="1"/>
    <xf numFmtId="0" fontId="2" fillId="0" borderId="0" xfId="0" applyFont="1" applyAlignment="1">
      <alignment horizontal="left"/>
    </xf>
    <xf numFmtId="0" fontId="2" fillId="0" borderId="3" xfId="0" applyFont="1" applyBorder="1"/>
    <xf numFmtId="0" fontId="2" fillId="0" borderId="6" xfId="0" applyFont="1" applyBorder="1" applyAlignment="1">
      <alignment vertical="center"/>
    </xf>
    <xf numFmtId="0" fontId="0" fillId="0" borderId="0" xfId="0" applyAlignment="1">
      <alignment horizontal="right"/>
    </xf>
    <xf numFmtId="9"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0" fontId="3" fillId="0" borderId="0" xfId="0" applyFont="1" applyAlignment="1">
      <alignment horizontal="left"/>
    </xf>
    <xf numFmtId="0" fontId="8" fillId="0" borderId="0" xfId="0" applyFont="1" applyAlignment="1">
      <alignment horizontal="center"/>
    </xf>
    <xf numFmtId="0" fontId="0" fillId="0" borderId="0" xfId="0" applyNumberFormat="1" applyAlignment="1">
      <alignment horizontal="center"/>
    </xf>
    <xf numFmtId="1" fontId="1" fillId="0" borderId="0" xfId="0" applyNumberFormat="1" applyFont="1" applyAlignment="1">
      <alignment horizontal="center"/>
    </xf>
    <xf numFmtId="0" fontId="2" fillId="0" borderId="0" xfId="0" applyFont="1" applyBorder="1"/>
    <xf numFmtId="1" fontId="10" fillId="0" borderId="0" xfId="0" applyNumberFormat="1" applyFont="1" applyAlignment="1">
      <alignment horizontal="center"/>
    </xf>
    <xf numFmtId="9" fontId="10" fillId="0" borderId="0" xfId="0" applyNumberFormat="1" applyFont="1" applyAlignment="1">
      <alignment horizontal="center"/>
    </xf>
    <xf numFmtId="0" fontId="11" fillId="0" borderId="0" xfId="0" applyFont="1" applyAlignment="1">
      <alignment horizontal="center" vertical="center"/>
    </xf>
    <xf numFmtId="0" fontId="0" fillId="0" borderId="9" xfId="0" applyBorder="1"/>
    <xf numFmtId="0" fontId="0" fillId="0" borderId="0" xfId="0" applyBorder="1" applyAlignment="1">
      <alignment vertical="center" wrapText="1"/>
    </xf>
    <xf numFmtId="164" fontId="0" fillId="0" borderId="0" xfId="0" applyNumberFormat="1" applyBorder="1" applyAlignment="1">
      <alignment horizontal="left" vertical="top"/>
    </xf>
    <xf numFmtId="0" fontId="12" fillId="0" borderId="0" xfId="0" applyFont="1" applyAlignment="1">
      <alignment horizontal="right"/>
    </xf>
    <xf numFmtId="0" fontId="12" fillId="0" borderId="0" xfId="0" applyFont="1" applyAlignment="1">
      <alignment horizontal="center"/>
    </xf>
    <xf numFmtId="10" fontId="12" fillId="0" borderId="0" xfId="0" applyNumberFormat="1" applyFont="1" applyAlignment="1">
      <alignment horizontal="center"/>
    </xf>
    <xf numFmtId="165" fontId="12" fillId="0" borderId="0" xfId="0" applyNumberFormat="1" applyFont="1" applyAlignment="1">
      <alignment horizontal="center"/>
    </xf>
    <xf numFmtId="9" fontId="12" fillId="0" borderId="0" xfId="0" applyNumberFormat="1" applyFont="1" applyAlignment="1">
      <alignment horizontal="center"/>
    </xf>
    <xf numFmtId="0" fontId="13" fillId="0" borderId="1" xfId="0" applyFont="1" applyBorder="1"/>
    <xf numFmtId="0" fontId="13" fillId="0" borderId="3" xfId="0" applyFont="1" applyBorder="1"/>
    <xf numFmtId="0" fontId="15" fillId="0" borderId="0" xfId="0" applyFont="1" applyAlignment="1">
      <alignment horizontal="right"/>
    </xf>
    <xf numFmtId="0" fontId="6" fillId="0" borderId="0" xfId="0" applyFont="1"/>
    <xf numFmtId="0" fontId="9" fillId="0" borderId="1" xfId="0" applyFont="1" applyBorder="1"/>
    <xf numFmtId="0" fontId="17" fillId="0" borderId="0" xfId="0" applyFont="1"/>
    <xf numFmtId="0" fontId="17" fillId="0" borderId="0" xfId="0" applyFont="1" applyAlignment="1">
      <alignment horizontal="right"/>
    </xf>
    <xf numFmtId="10" fontId="17" fillId="0" borderId="0" xfId="0" applyNumberFormat="1" applyFont="1"/>
    <xf numFmtId="0" fontId="19" fillId="0" borderId="0" xfId="0" applyFont="1"/>
    <xf numFmtId="0" fontId="3" fillId="0" borderId="0" xfId="0" applyFont="1"/>
    <xf numFmtId="0" fontId="0" fillId="0" borderId="12"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164" fontId="0" fillId="0" borderId="13" xfId="0" applyNumberFormat="1" applyBorder="1" applyAlignment="1">
      <alignment horizontal="left" vertical="top"/>
    </xf>
    <xf numFmtId="164" fontId="0" fillId="0" borderId="14" xfId="0" applyNumberFormat="1" applyBorder="1" applyAlignment="1">
      <alignment horizontal="left" vertical="top"/>
    </xf>
    <xf numFmtId="164" fontId="0" fillId="0" borderId="0" xfId="0" applyNumberFormat="1" applyBorder="1" applyAlignment="1">
      <alignment horizontal="left" vertical="top"/>
    </xf>
    <xf numFmtId="164" fontId="0" fillId="0" borderId="16" xfId="0" applyNumberFormat="1" applyBorder="1" applyAlignment="1">
      <alignment horizontal="left" vertical="top"/>
    </xf>
    <xf numFmtId="164" fontId="0" fillId="0" borderId="18" xfId="0" applyNumberFormat="1" applyBorder="1" applyAlignment="1">
      <alignment horizontal="left" vertical="top"/>
    </xf>
    <xf numFmtId="164" fontId="0" fillId="0" borderId="19" xfId="0" applyNumberFormat="1" applyBorder="1" applyAlignment="1">
      <alignment horizontal="left" vertical="top"/>
    </xf>
    <xf numFmtId="0" fontId="0" fillId="0" borderId="0" xfId="0" applyNumberFormat="1" applyBorder="1" applyAlignment="1">
      <alignment horizontal="center"/>
    </xf>
    <xf numFmtId="0" fontId="0" fillId="0" borderId="2" xfId="0" applyNumberFormat="1" applyBorder="1" applyAlignment="1">
      <alignment horizontal="center"/>
    </xf>
    <xf numFmtId="1" fontId="0" fillId="0" borderId="0" xfId="0" applyNumberFormat="1" applyBorder="1" applyAlignment="1">
      <alignment horizontal="center"/>
    </xf>
    <xf numFmtId="1" fontId="0" fillId="0" borderId="2" xfId="0" applyNumberFormat="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Border="1" applyAlignment="1">
      <alignment horizontal="center"/>
    </xf>
    <xf numFmtId="0" fontId="2" fillId="0" borderId="2" xfId="0" applyFont="1" applyBorder="1" applyAlignment="1">
      <alignment horizontal="center"/>
    </xf>
    <xf numFmtId="164" fontId="0" fillId="0" borderId="13" xfId="0" applyNumberFormat="1" applyBorder="1" applyAlignment="1">
      <alignment horizontal="left" vertical="top" wrapText="1"/>
    </xf>
    <xf numFmtId="164" fontId="0" fillId="0" borderId="14" xfId="0" applyNumberFormat="1" applyBorder="1" applyAlignment="1">
      <alignment horizontal="left" vertical="top" wrapText="1"/>
    </xf>
    <xf numFmtId="164" fontId="0" fillId="0" borderId="0" xfId="0" applyNumberFormat="1" applyBorder="1" applyAlignment="1">
      <alignment horizontal="left" vertical="top" wrapText="1"/>
    </xf>
    <xf numFmtId="164" fontId="0" fillId="0" borderId="16" xfId="0" applyNumberFormat="1" applyBorder="1" applyAlignment="1">
      <alignment horizontal="left" vertical="top" wrapText="1"/>
    </xf>
    <xf numFmtId="164" fontId="0" fillId="0" borderId="18" xfId="0" applyNumberFormat="1" applyBorder="1" applyAlignment="1">
      <alignment horizontal="left" vertical="top" wrapText="1"/>
    </xf>
    <xf numFmtId="164" fontId="0" fillId="0" borderId="19" xfId="0" applyNumberFormat="1" applyBorder="1" applyAlignment="1">
      <alignment horizontal="left" vertical="top" wrapText="1"/>
    </xf>
    <xf numFmtId="14" fontId="0" fillId="0" borderId="0" xfId="0" applyNumberFormat="1" applyBorder="1" applyAlignment="1">
      <alignment horizontal="center"/>
    </xf>
    <xf numFmtId="14" fontId="0" fillId="0" borderId="2" xfId="0" applyNumberFormat="1" applyBorder="1" applyAlignment="1">
      <alignment horizontal="center"/>
    </xf>
    <xf numFmtId="164" fontId="0" fillId="0" borderId="0" xfId="0" applyNumberFormat="1" applyAlignment="1">
      <alignment horizontal="center"/>
    </xf>
    <xf numFmtId="0" fontId="0" fillId="0" borderId="0" xfId="0" applyAlignment="1">
      <alignment horizontal="left" vertical="justify"/>
    </xf>
    <xf numFmtId="0" fontId="0" fillId="0" borderId="0" xfId="0" applyAlignment="1">
      <alignment horizontal="justify" vertical="justify"/>
    </xf>
    <xf numFmtId="0" fontId="14" fillId="0" borderId="10" xfId="0" applyFont="1" applyBorder="1" applyAlignment="1">
      <alignment horizontal="center"/>
    </xf>
    <xf numFmtId="0" fontId="14" fillId="0" borderId="11" xfId="0" applyFont="1" applyBorder="1" applyAlignment="1">
      <alignment horizontal="center"/>
    </xf>
    <xf numFmtId="1" fontId="0" fillId="0" borderId="4" xfId="0" applyNumberFormat="1" applyBorder="1" applyAlignment="1">
      <alignment horizontal="center"/>
    </xf>
    <xf numFmtId="1" fontId="0" fillId="0" borderId="5" xfId="0" applyNumberFormat="1" applyBorder="1" applyAlignment="1">
      <alignment horizontal="center"/>
    </xf>
    <xf numFmtId="0" fontId="0" fillId="0" borderId="0" xfId="0" applyAlignment="1">
      <alignment horizontal="center"/>
    </xf>
    <xf numFmtId="1" fontId="9" fillId="0" borderId="0" xfId="0" applyNumberFormat="1" applyFont="1" applyAlignment="1">
      <alignment horizontal="center"/>
    </xf>
    <xf numFmtId="0" fontId="20" fillId="0" borderId="0" xfId="0" applyFont="1"/>
  </cellXfs>
  <cellStyles count="1">
    <cellStyle name="Normal" xfId="0" builtinId="0"/>
  </cellStyles>
  <dxfs count="0"/>
  <tableStyles count="0" defaultTableStyle="TableStyleMedium2" defaultPivotStyle="PivotStyleLight16"/>
  <colors>
    <mruColors>
      <color rgb="FFB79C51"/>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28"/>
  <sheetViews>
    <sheetView tabSelected="1" zoomScaleNormal="100" workbookViewId="0">
      <selection activeCell="B18" sqref="B18"/>
    </sheetView>
  </sheetViews>
  <sheetFormatPr baseColWidth="10" defaultRowHeight="15" x14ac:dyDescent="0.25"/>
  <cols>
    <col min="1" max="1" width="36" customWidth="1"/>
    <col min="2" max="2" width="23.140625" customWidth="1"/>
    <col min="3" max="3" width="26.5703125" customWidth="1"/>
    <col min="4" max="4" width="28.7109375" customWidth="1"/>
    <col min="5" max="5" width="26.42578125" customWidth="1"/>
    <col min="6" max="6" width="25" customWidth="1"/>
    <col min="7" max="7" width="16.5703125" customWidth="1"/>
  </cols>
  <sheetData>
    <row r="2" spans="1:5" ht="17.25" x14ac:dyDescent="0.3">
      <c r="A2" s="38" t="s">
        <v>67</v>
      </c>
    </row>
    <row r="3" spans="1:5" x14ac:dyDescent="0.25">
      <c r="A3" s="39" t="s">
        <v>75</v>
      </c>
    </row>
    <row r="4" spans="1:5" x14ac:dyDescent="0.25">
      <c r="A4" t="s">
        <v>68</v>
      </c>
    </row>
    <row r="5" spans="1:5" x14ac:dyDescent="0.25">
      <c r="A5" t="s">
        <v>76</v>
      </c>
    </row>
    <row r="6" spans="1:5" x14ac:dyDescent="0.25">
      <c r="A6" t="s">
        <v>72</v>
      </c>
    </row>
    <row r="7" spans="1:5" x14ac:dyDescent="0.25">
      <c r="A7" t="s">
        <v>73</v>
      </c>
    </row>
    <row r="8" spans="1:5" x14ac:dyDescent="0.25">
      <c r="A8" t="s">
        <v>74</v>
      </c>
    </row>
    <row r="9" spans="1:5" x14ac:dyDescent="0.25">
      <c r="A9" t="s">
        <v>77</v>
      </c>
    </row>
    <row r="10" spans="1:5" ht="15.75" thickBot="1" x14ac:dyDescent="0.3"/>
    <row r="11" spans="1:5" ht="42" customHeight="1" x14ac:dyDescent="0.25">
      <c r="A11" s="21">
        <v>1</v>
      </c>
      <c r="B11" s="9" t="s">
        <v>2</v>
      </c>
      <c r="C11" s="57" t="s">
        <v>66</v>
      </c>
      <c r="D11" s="58"/>
    </row>
    <row r="12" spans="1:5" x14ac:dyDescent="0.25">
      <c r="B12" s="4"/>
      <c r="C12" s="59"/>
      <c r="D12" s="60"/>
      <c r="E12" s="2"/>
    </row>
    <row r="13" spans="1:5" x14ac:dyDescent="0.25">
      <c r="B13" s="6" t="s">
        <v>0</v>
      </c>
      <c r="C13" s="67">
        <v>42127</v>
      </c>
      <c r="D13" s="68"/>
    </row>
    <row r="14" spans="1:5" x14ac:dyDescent="0.25">
      <c r="B14" s="6" t="s">
        <v>1</v>
      </c>
      <c r="C14" s="67">
        <v>42677</v>
      </c>
      <c r="D14" s="68"/>
    </row>
    <row r="15" spans="1:5" x14ac:dyDescent="0.25">
      <c r="B15" s="34" t="s">
        <v>52</v>
      </c>
      <c r="C15" s="51">
        <f>ROUNDDOWN((C14-C13)/30,0)</f>
        <v>18</v>
      </c>
      <c r="D15" s="52"/>
    </row>
    <row r="16" spans="1:5" x14ac:dyDescent="0.25">
      <c r="B16" s="6" t="s">
        <v>3</v>
      </c>
      <c r="C16" s="53" t="s">
        <v>10</v>
      </c>
      <c r="D16" s="54"/>
    </row>
    <row r="17" spans="1:7" ht="15.75" thickBot="1" x14ac:dyDescent="0.3">
      <c r="B17" s="8" t="s">
        <v>4</v>
      </c>
      <c r="C17" s="55" t="s">
        <v>18</v>
      </c>
      <c r="D17" s="56"/>
    </row>
    <row r="18" spans="1:7" x14ac:dyDescent="0.25">
      <c r="B18" s="18"/>
      <c r="C18" s="5"/>
      <c r="D18" s="5"/>
    </row>
    <row r="20" spans="1:7" x14ac:dyDescent="0.25">
      <c r="B20" s="15" t="s">
        <v>40</v>
      </c>
      <c r="C20" s="15" t="s">
        <v>41</v>
      </c>
      <c r="D20" s="15" t="s">
        <v>42</v>
      </c>
      <c r="E20" s="15" t="s">
        <v>43</v>
      </c>
      <c r="F20" s="15" t="s">
        <v>44</v>
      </c>
      <c r="G20" s="15" t="s">
        <v>45</v>
      </c>
    </row>
    <row r="21" spans="1:7" x14ac:dyDescent="0.25">
      <c r="A21" s="15" t="s">
        <v>39</v>
      </c>
      <c r="B21" s="17">
        <f>B28*B22</f>
        <v>188.57142857142856</v>
      </c>
      <c r="C21" s="17">
        <f>B28*C22</f>
        <v>980.57142857142856</v>
      </c>
      <c r="D21" s="17">
        <f>B28*D22</f>
        <v>1244.5714285714284</v>
      </c>
      <c r="E21" s="17">
        <f>B28*E22</f>
        <v>1169.1428571428571</v>
      </c>
      <c r="F21" s="17">
        <f>B28*F22</f>
        <v>188.57142857142873</v>
      </c>
      <c r="G21" s="19">
        <f>SUM(B21:F21)</f>
        <v>3771.4285714285711</v>
      </c>
    </row>
    <row r="22" spans="1:7" x14ac:dyDescent="0.25">
      <c r="A22" s="2" t="s">
        <v>69</v>
      </c>
      <c r="B22" s="11">
        <f>5/100</f>
        <v>0.05</v>
      </c>
      <c r="C22" s="11">
        <f>26/100</f>
        <v>0.26</v>
      </c>
      <c r="D22" s="11">
        <f>33/100</f>
        <v>0.33</v>
      </c>
      <c r="E22" s="11">
        <f>31/100</f>
        <v>0.31</v>
      </c>
      <c r="F22" s="11">
        <f>1-SUM(B22:E22)</f>
        <v>5.0000000000000044E-2</v>
      </c>
      <c r="G22" s="20">
        <f>SUM(B22:F22)</f>
        <v>1</v>
      </c>
    </row>
    <row r="23" spans="1:7" x14ac:dyDescent="0.25">
      <c r="A23" s="25" t="s">
        <v>38</v>
      </c>
      <c r="B23" s="26" t="s">
        <v>46</v>
      </c>
      <c r="C23" s="26" t="s">
        <v>47</v>
      </c>
      <c r="D23" s="26" t="s">
        <v>48</v>
      </c>
      <c r="E23" s="26" t="s">
        <v>50</v>
      </c>
      <c r="F23" s="26" t="s">
        <v>51</v>
      </c>
      <c r="G23" s="12"/>
    </row>
    <row r="24" spans="1:7" x14ac:dyDescent="0.25">
      <c r="A24" s="25" t="s">
        <v>49</v>
      </c>
      <c r="B24" s="27">
        <v>5.4899999999999997E-2</v>
      </c>
      <c r="C24" s="27">
        <v>0.26019999999999999</v>
      </c>
      <c r="D24" s="28">
        <v>0.33500000000000002</v>
      </c>
      <c r="E24" s="29">
        <v>0.31</v>
      </c>
      <c r="F24" s="27">
        <v>3.9899999999999998E-2</v>
      </c>
      <c r="G24" s="16"/>
    </row>
    <row r="25" spans="1:7" x14ac:dyDescent="0.25">
      <c r="A25" s="13"/>
      <c r="B25" s="12"/>
      <c r="C25" s="12"/>
      <c r="D25" s="12"/>
      <c r="E25" s="12"/>
      <c r="F25" s="12"/>
      <c r="G25" s="12"/>
    </row>
    <row r="26" spans="1:7" x14ac:dyDescent="0.25">
      <c r="A26" s="7" t="s">
        <v>29</v>
      </c>
      <c r="B26" s="12">
        <v>6</v>
      </c>
    </row>
    <row r="27" spans="1:7" x14ac:dyDescent="0.25">
      <c r="A27" s="7" t="s">
        <v>28</v>
      </c>
      <c r="B27" s="12">
        <v>8</v>
      </c>
    </row>
    <row r="28" spans="1:7" x14ac:dyDescent="0.25">
      <c r="A28" s="14" t="s">
        <v>30</v>
      </c>
      <c r="B28" s="19">
        <f>(C14-C13)*(B26/7)*B27</f>
        <v>3771.4285714285711</v>
      </c>
    </row>
    <row r="29" spans="1:7" x14ac:dyDescent="0.25">
      <c r="A29" s="14"/>
      <c r="B29" s="19"/>
    </row>
    <row r="30" spans="1:7" x14ac:dyDescent="0.25">
      <c r="A30" s="40" t="s">
        <v>55</v>
      </c>
      <c r="B30" s="61" t="s">
        <v>70</v>
      </c>
      <c r="C30" s="61"/>
      <c r="D30" s="61"/>
      <c r="E30" s="61"/>
      <c r="F30" s="62"/>
    </row>
    <row r="31" spans="1:7" x14ac:dyDescent="0.25">
      <c r="A31" s="41"/>
      <c r="B31" s="63"/>
      <c r="C31" s="63"/>
      <c r="D31" s="63"/>
      <c r="E31" s="63"/>
      <c r="F31" s="64"/>
    </row>
    <row r="32" spans="1:7" ht="31.5" customHeight="1" x14ac:dyDescent="0.25">
      <c r="A32" s="42"/>
      <c r="B32" s="65"/>
      <c r="C32" s="65"/>
      <c r="D32" s="65"/>
      <c r="E32" s="65"/>
      <c r="F32" s="66"/>
    </row>
    <row r="33" spans="1:9" ht="21.75" customHeight="1" x14ac:dyDescent="0.25">
      <c r="A33" s="23"/>
      <c r="B33" s="24"/>
      <c r="C33" s="24"/>
      <c r="D33" s="24"/>
      <c r="E33" s="24"/>
      <c r="F33" s="24"/>
    </row>
    <row r="34" spans="1:9" ht="21.75" customHeight="1" thickBot="1" x14ac:dyDescent="0.3">
      <c r="A34" s="23"/>
      <c r="B34" s="24"/>
      <c r="C34" s="24"/>
      <c r="D34" s="24"/>
      <c r="E34" s="24"/>
      <c r="F34" s="24"/>
    </row>
    <row r="35" spans="1:9" ht="46.5" x14ac:dyDescent="0.25">
      <c r="A35" s="21">
        <v>2</v>
      </c>
      <c r="B35" s="9" t="s">
        <v>2</v>
      </c>
      <c r="C35" s="57" t="s">
        <v>63</v>
      </c>
      <c r="D35" s="58"/>
    </row>
    <row r="36" spans="1:9" x14ac:dyDescent="0.25">
      <c r="B36" s="4"/>
      <c r="C36" s="59"/>
      <c r="D36" s="60"/>
      <c r="E36" s="2"/>
    </row>
    <row r="37" spans="1:9" x14ac:dyDescent="0.25">
      <c r="B37" s="6" t="s">
        <v>0</v>
      </c>
      <c r="C37" s="67">
        <v>42736</v>
      </c>
      <c r="D37" s="50"/>
    </row>
    <row r="38" spans="1:9" x14ac:dyDescent="0.25">
      <c r="B38" s="6" t="s">
        <v>1</v>
      </c>
      <c r="C38" s="67">
        <v>43416</v>
      </c>
      <c r="D38" s="50"/>
      <c r="I38" s="3"/>
    </row>
    <row r="39" spans="1:9" x14ac:dyDescent="0.25">
      <c r="B39" s="34" t="s">
        <v>52</v>
      </c>
      <c r="C39" s="51">
        <f>ROUNDDOWN((C38-C37)/30,0)</f>
        <v>22</v>
      </c>
      <c r="D39" s="52"/>
      <c r="I39" s="3"/>
    </row>
    <row r="40" spans="1:9" x14ac:dyDescent="0.25">
      <c r="B40" s="6" t="s">
        <v>3</v>
      </c>
      <c r="C40" s="53" t="s">
        <v>10</v>
      </c>
      <c r="D40" s="54"/>
    </row>
    <row r="41" spans="1:9" ht="15.75" thickBot="1" x14ac:dyDescent="0.3">
      <c r="B41" s="8" t="s">
        <v>4</v>
      </c>
      <c r="C41" s="55" t="s">
        <v>19</v>
      </c>
      <c r="D41" s="56"/>
    </row>
    <row r="42" spans="1:9" x14ac:dyDescent="0.25">
      <c r="B42" s="18"/>
      <c r="C42" s="5"/>
      <c r="D42" s="5"/>
    </row>
    <row r="44" spans="1:9" x14ac:dyDescent="0.25">
      <c r="B44" s="15" t="s">
        <v>40</v>
      </c>
      <c r="C44" s="15" t="s">
        <v>41</v>
      </c>
      <c r="D44" s="15" t="s">
        <v>42</v>
      </c>
      <c r="E44" s="15" t="s">
        <v>43</v>
      </c>
      <c r="F44" s="15" t="s">
        <v>44</v>
      </c>
      <c r="G44" s="15" t="s">
        <v>45</v>
      </c>
    </row>
    <row r="45" spans="1:9" x14ac:dyDescent="0.25">
      <c r="A45" s="15" t="s">
        <v>39</v>
      </c>
      <c r="B45" s="17">
        <f>B52*B46</f>
        <v>279.77142857142854</v>
      </c>
      <c r="C45" s="17">
        <f>B52*C46</f>
        <v>1119.0857142857142</v>
      </c>
      <c r="D45" s="17">
        <f>B52*D46</f>
        <v>1398.8571428571427</v>
      </c>
      <c r="E45" s="17">
        <f>B52*E46</f>
        <v>1631.9999999999998</v>
      </c>
      <c r="F45" s="17">
        <f>B52*F46</f>
        <v>233.14285714285731</v>
      </c>
      <c r="G45" s="19">
        <f>SUM(B45:F45)</f>
        <v>4662.8571428571422</v>
      </c>
    </row>
    <row r="46" spans="1:9" x14ac:dyDescent="0.25">
      <c r="A46" s="2" t="s">
        <v>69</v>
      </c>
      <c r="B46" s="11">
        <v>0.06</v>
      </c>
      <c r="C46" s="11">
        <v>0.24</v>
      </c>
      <c r="D46" s="11">
        <v>0.3</v>
      </c>
      <c r="E46" s="11">
        <v>0.35</v>
      </c>
      <c r="F46" s="11">
        <f>1-SUM(B46:E46)</f>
        <v>5.0000000000000044E-2</v>
      </c>
      <c r="G46" s="20">
        <f>SUM(B46:F46)</f>
        <v>1</v>
      </c>
    </row>
    <row r="47" spans="1:9" x14ac:dyDescent="0.25">
      <c r="A47" s="25" t="s">
        <v>38</v>
      </c>
      <c r="B47" s="26" t="s">
        <v>46</v>
      </c>
      <c r="C47" s="26" t="s">
        <v>47</v>
      </c>
      <c r="D47" s="26" t="s">
        <v>48</v>
      </c>
      <c r="E47" s="26" t="s">
        <v>50</v>
      </c>
      <c r="F47" s="26" t="s">
        <v>51</v>
      </c>
      <c r="G47" s="12"/>
    </row>
    <row r="48" spans="1:9" x14ac:dyDescent="0.25">
      <c r="A48" s="25" t="s">
        <v>49</v>
      </c>
      <c r="B48" s="27">
        <v>5.4899999999999997E-2</v>
      </c>
      <c r="C48" s="27">
        <v>0.26019999999999999</v>
      </c>
      <c r="D48" s="28">
        <v>0.33500000000000002</v>
      </c>
      <c r="E48" s="29">
        <v>0.31</v>
      </c>
      <c r="F48" s="27">
        <v>3.9899999999999998E-2</v>
      </c>
      <c r="G48" s="16"/>
    </row>
    <row r="49" spans="1:7" x14ac:dyDescent="0.25">
      <c r="A49" s="13"/>
      <c r="B49" s="12"/>
      <c r="C49" s="12"/>
      <c r="D49" s="12"/>
      <c r="E49" s="12"/>
      <c r="F49" s="12"/>
      <c r="G49" s="12"/>
    </row>
    <row r="50" spans="1:7" x14ac:dyDescent="0.25">
      <c r="A50" s="7" t="s">
        <v>29</v>
      </c>
      <c r="B50" s="12">
        <v>6</v>
      </c>
    </row>
    <row r="51" spans="1:7" x14ac:dyDescent="0.25">
      <c r="A51" s="7" t="s">
        <v>28</v>
      </c>
      <c r="B51" s="12">
        <v>8</v>
      </c>
    </row>
    <row r="52" spans="1:7" x14ac:dyDescent="0.25">
      <c r="A52" s="14" t="s">
        <v>30</v>
      </c>
      <c r="B52" s="19">
        <f>(C38-C37)*(B50/7)*B51</f>
        <v>4662.8571428571422</v>
      </c>
    </row>
    <row r="53" spans="1:7" x14ac:dyDescent="0.25">
      <c r="A53" s="14"/>
      <c r="B53" s="19"/>
    </row>
    <row r="54" spans="1:7" x14ac:dyDescent="0.25">
      <c r="A54" s="40" t="s">
        <v>55</v>
      </c>
      <c r="B54" s="61" t="s">
        <v>64</v>
      </c>
      <c r="C54" s="61"/>
      <c r="D54" s="61"/>
      <c r="E54" s="61"/>
      <c r="F54" s="62"/>
    </row>
    <row r="55" spans="1:7" x14ac:dyDescent="0.25">
      <c r="A55" s="41"/>
      <c r="B55" s="63"/>
      <c r="C55" s="63"/>
      <c r="D55" s="63"/>
      <c r="E55" s="63"/>
      <c r="F55" s="64"/>
    </row>
    <row r="56" spans="1:7" x14ac:dyDescent="0.25">
      <c r="A56" s="42"/>
      <c r="B56" s="65"/>
      <c r="C56" s="65"/>
      <c r="D56" s="65"/>
      <c r="E56" s="65"/>
      <c r="F56" s="66"/>
    </row>
    <row r="58" spans="1:7" ht="15.75" thickBot="1" x14ac:dyDescent="0.3"/>
    <row r="59" spans="1:7" ht="46.5" x14ac:dyDescent="0.25">
      <c r="A59" s="21">
        <v>3</v>
      </c>
      <c r="B59" s="9" t="s">
        <v>2</v>
      </c>
      <c r="C59" s="57" t="s">
        <v>65</v>
      </c>
      <c r="D59" s="58"/>
    </row>
    <row r="60" spans="1:7" x14ac:dyDescent="0.25">
      <c r="B60" s="4"/>
      <c r="C60" s="59"/>
      <c r="D60" s="60"/>
      <c r="E60" s="2"/>
    </row>
    <row r="61" spans="1:7" x14ac:dyDescent="0.25">
      <c r="B61" s="6" t="s">
        <v>0</v>
      </c>
      <c r="C61" s="67">
        <v>41762</v>
      </c>
      <c r="D61" s="50"/>
    </row>
    <row r="62" spans="1:7" x14ac:dyDescent="0.25">
      <c r="B62" s="6" t="s">
        <v>1</v>
      </c>
      <c r="C62" s="67">
        <v>41950</v>
      </c>
      <c r="D62" s="50"/>
    </row>
    <row r="63" spans="1:7" x14ac:dyDescent="0.25">
      <c r="B63" s="34" t="s">
        <v>52</v>
      </c>
      <c r="C63" s="51">
        <f>ROUNDDOWN((C62-C61)/30,0)</f>
        <v>6</v>
      </c>
      <c r="D63" s="52"/>
    </row>
    <row r="64" spans="1:7" x14ac:dyDescent="0.25">
      <c r="B64" s="6" t="s">
        <v>3</v>
      </c>
      <c r="C64" s="53" t="s">
        <v>7</v>
      </c>
      <c r="D64" s="54"/>
    </row>
    <row r="65" spans="1:7" ht="15.75" thickBot="1" x14ac:dyDescent="0.3">
      <c r="B65" s="8" t="s">
        <v>4</v>
      </c>
      <c r="C65" s="55" t="s">
        <v>19</v>
      </c>
      <c r="D65" s="56"/>
    </row>
    <row r="66" spans="1:7" x14ac:dyDescent="0.25">
      <c r="B66" s="18"/>
      <c r="C66" s="5"/>
      <c r="D66" s="5"/>
    </row>
    <row r="68" spans="1:7" x14ac:dyDescent="0.25">
      <c r="B68" s="15" t="s">
        <v>40</v>
      </c>
      <c r="C68" s="15" t="s">
        <v>41</v>
      </c>
      <c r="D68" s="15" t="s">
        <v>42</v>
      </c>
      <c r="E68" s="15" t="s">
        <v>43</v>
      </c>
      <c r="F68" s="15" t="s">
        <v>44</v>
      </c>
      <c r="G68" s="15" t="s">
        <v>45</v>
      </c>
    </row>
    <row r="69" spans="1:7" x14ac:dyDescent="0.25">
      <c r="A69" s="15" t="s">
        <v>39</v>
      </c>
      <c r="B69" s="17">
        <f>B76*B70</f>
        <v>0</v>
      </c>
      <c r="C69" s="17">
        <f>B76*C70</f>
        <v>0</v>
      </c>
      <c r="D69" s="17">
        <f>B76*D70</f>
        <v>322.28571428571428</v>
      </c>
      <c r="E69" s="17">
        <f>B76*E70</f>
        <v>698.28571428571422</v>
      </c>
      <c r="F69" s="17">
        <f>B76*F70</f>
        <v>53.714285714285758</v>
      </c>
      <c r="G69" s="19">
        <f>SUM(B69:F69)</f>
        <v>1074.2857142857142</v>
      </c>
    </row>
    <row r="70" spans="1:7" x14ac:dyDescent="0.25">
      <c r="A70" s="2" t="s">
        <v>69</v>
      </c>
      <c r="B70" s="11">
        <v>0</v>
      </c>
      <c r="C70" s="11">
        <v>0</v>
      </c>
      <c r="D70" s="11">
        <v>0.3</v>
      </c>
      <c r="E70" s="11">
        <v>0.65</v>
      </c>
      <c r="F70" s="11">
        <f>1-SUM(B70:E70)</f>
        <v>5.0000000000000044E-2</v>
      </c>
      <c r="G70" s="20">
        <f>SUM(B70:F70)</f>
        <v>1</v>
      </c>
    </row>
    <row r="71" spans="1:7" x14ac:dyDescent="0.25">
      <c r="A71" s="25" t="s">
        <v>38</v>
      </c>
      <c r="B71" s="26" t="s">
        <v>46</v>
      </c>
      <c r="C71" s="26" t="s">
        <v>47</v>
      </c>
      <c r="D71" s="26" t="s">
        <v>48</v>
      </c>
      <c r="E71" s="26" t="s">
        <v>50</v>
      </c>
      <c r="F71" s="26" t="s">
        <v>51</v>
      </c>
      <c r="G71" s="12"/>
    </row>
    <row r="72" spans="1:7" x14ac:dyDescent="0.25">
      <c r="A72" s="25" t="s">
        <v>49</v>
      </c>
      <c r="B72" s="27">
        <v>5.4899999999999997E-2</v>
      </c>
      <c r="C72" s="27">
        <v>0.26019999999999999</v>
      </c>
      <c r="D72" s="28">
        <v>0.33500000000000002</v>
      </c>
      <c r="E72" s="29">
        <v>0.31</v>
      </c>
      <c r="F72" s="27">
        <v>3.9899999999999998E-2</v>
      </c>
      <c r="G72" s="16"/>
    </row>
    <row r="73" spans="1:7" x14ac:dyDescent="0.25">
      <c r="A73" s="13"/>
      <c r="B73" s="12"/>
      <c r="C73" s="12"/>
      <c r="D73" s="12"/>
      <c r="E73" s="12"/>
      <c r="F73" s="12"/>
      <c r="G73" s="12"/>
    </row>
    <row r="74" spans="1:7" x14ac:dyDescent="0.25">
      <c r="A74" s="7" t="s">
        <v>29</v>
      </c>
      <c r="B74" s="12">
        <v>5</v>
      </c>
    </row>
    <row r="75" spans="1:7" x14ac:dyDescent="0.25">
      <c r="A75" s="7" t="s">
        <v>28</v>
      </c>
      <c r="B75" s="12">
        <v>8</v>
      </c>
    </row>
    <row r="76" spans="1:7" x14ac:dyDescent="0.25">
      <c r="A76" s="14" t="s">
        <v>30</v>
      </c>
      <c r="B76" s="19">
        <f>(C62-C61)*(B74/7)*B75</f>
        <v>1074.2857142857142</v>
      </c>
    </row>
    <row r="77" spans="1:7" x14ac:dyDescent="0.25">
      <c r="A77" s="14"/>
      <c r="B77" s="19"/>
    </row>
    <row r="78" spans="1:7" x14ac:dyDescent="0.25">
      <c r="A78" s="40" t="s">
        <v>55</v>
      </c>
      <c r="B78" s="43"/>
      <c r="C78" s="43"/>
      <c r="D78" s="43"/>
      <c r="E78" s="43"/>
      <c r="F78" s="44"/>
    </row>
    <row r="79" spans="1:7" x14ac:dyDescent="0.25">
      <c r="A79" s="41"/>
      <c r="B79" s="45"/>
      <c r="C79" s="45"/>
      <c r="D79" s="45"/>
      <c r="E79" s="45"/>
      <c r="F79" s="46"/>
    </row>
    <row r="80" spans="1:7" x14ac:dyDescent="0.25">
      <c r="A80" s="42"/>
      <c r="B80" s="47"/>
      <c r="C80" s="47"/>
      <c r="D80" s="47"/>
      <c r="E80" s="47"/>
      <c r="F80" s="48"/>
    </row>
    <row r="82" spans="1:7" ht="15.75" thickBot="1" x14ac:dyDescent="0.3"/>
    <row r="83" spans="1:7" ht="46.5" x14ac:dyDescent="0.25">
      <c r="A83" s="21">
        <v>4</v>
      </c>
      <c r="B83" s="9" t="s">
        <v>2</v>
      </c>
      <c r="C83" s="57" t="s">
        <v>56</v>
      </c>
      <c r="D83" s="58"/>
    </row>
    <row r="84" spans="1:7" x14ac:dyDescent="0.25">
      <c r="B84" s="4"/>
      <c r="C84" s="59"/>
      <c r="D84" s="60"/>
      <c r="E84" s="2"/>
    </row>
    <row r="85" spans="1:7" x14ac:dyDescent="0.25">
      <c r="B85" s="6" t="s">
        <v>0</v>
      </c>
      <c r="C85" s="49">
        <v>0</v>
      </c>
      <c r="D85" s="50"/>
    </row>
    <row r="86" spans="1:7" x14ac:dyDescent="0.25">
      <c r="B86" s="6" t="s">
        <v>1</v>
      </c>
      <c r="C86" s="49">
        <v>0</v>
      </c>
      <c r="D86" s="50"/>
    </row>
    <row r="87" spans="1:7" x14ac:dyDescent="0.25">
      <c r="B87" s="34" t="s">
        <v>52</v>
      </c>
      <c r="C87" s="51">
        <f>ROUNDDOWN((C86-C85)/30,0)</f>
        <v>0</v>
      </c>
      <c r="D87" s="52"/>
    </row>
    <row r="88" spans="1:7" x14ac:dyDescent="0.25">
      <c r="B88" s="6" t="s">
        <v>3</v>
      </c>
      <c r="C88" s="53"/>
      <c r="D88" s="54"/>
    </row>
    <row r="89" spans="1:7" ht="15.75" thickBot="1" x14ac:dyDescent="0.3">
      <c r="B89" s="8" t="s">
        <v>4</v>
      </c>
      <c r="C89" s="55"/>
      <c r="D89" s="56"/>
    </row>
    <row r="90" spans="1:7" x14ac:dyDescent="0.25">
      <c r="B90" s="18"/>
      <c r="C90" s="5"/>
      <c r="D90" s="5"/>
    </row>
    <row r="92" spans="1:7" x14ac:dyDescent="0.25">
      <c r="B92" s="15" t="s">
        <v>40</v>
      </c>
      <c r="C92" s="15" t="s">
        <v>41</v>
      </c>
      <c r="D92" s="15" t="s">
        <v>42</v>
      </c>
      <c r="E92" s="15" t="s">
        <v>43</v>
      </c>
      <c r="F92" s="15" t="s">
        <v>44</v>
      </c>
      <c r="G92" s="15" t="s">
        <v>45</v>
      </c>
    </row>
    <row r="93" spans="1:7" x14ac:dyDescent="0.25">
      <c r="A93" s="15" t="s">
        <v>39</v>
      </c>
      <c r="B93" s="17">
        <f>B100*B94</f>
        <v>0</v>
      </c>
      <c r="C93" s="17">
        <f>B100*C94</f>
        <v>0</v>
      </c>
      <c r="D93" s="17">
        <f>B100*D94</f>
        <v>0</v>
      </c>
      <c r="E93" s="17">
        <f>B100*E94</f>
        <v>0</v>
      </c>
      <c r="F93" s="17">
        <f>B100*F94</f>
        <v>0</v>
      </c>
      <c r="G93" s="19">
        <f>SUM(B93:F93)</f>
        <v>0</v>
      </c>
    </row>
    <row r="94" spans="1:7" x14ac:dyDescent="0.25">
      <c r="A94" s="2" t="s">
        <v>69</v>
      </c>
      <c r="B94" s="11">
        <v>0</v>
      </c>
      <c r="C94" s="11">
        <v>0</v>
      </c>
      <c r="D94" s="11">
        <v>0</v>
      </c>
      <c r="E94" s="11">
        <v>0</v>
      </c>
      <c r="F94" s="11">
        <f>1-SUM(B94:E94)</f>
        <v>1</v>
      </c>
      <c r="G94" s="20">
        <f>SUM(B94:F94)</f>
        <v>1</v>
      </c>
    </row>
    <row r="95" spans="1:7" x14ac:dyDescent="0.25">
      <c r="A95" s="25" t="s">
        <v>38</v>
      </c>
      <c r="B95" s="26" t="s">
        <v>46</v>
      </c>
      <c r="C95" s="26" t="s">
        <v>47</v>
      </c>
      <c r="D95" s="26" t="s">
        <v>48</v>
      </c>
      <c r="E95" s="26" t="s">
        <v>50</v>
      </c>
      <c r="F95" s="26" t="s">
        <v>51</v>
      </c>
      <c r="G95" s="12"/>
    </row>
    <row r="96" spans="1:7" x14ac:dyDescent="0.25">
      <c r="A96" s="25" t="s">
        <v>49</v>
      </c>
      <c r="B96" s="27">
        <v>5.4899999999999997E-2</v>
      </c>
      <c r="C96" s="27">
        <v>0.26019999999999999</v>
      </c>
      <c r="D96" s="28">
        <v>0.33500000000000002</v>
      </c>
      <c r="E96" s="29">
        <v>0.31</v>
      </c>
      <c r="F96" s="27">
        <v>3.9899999999999998E-2</v>
      </c>
      <c r="G96" s="16"/>
    </row>
    <row r="97" spans="1:7" x14ac:dyDescent="0.25">
      <c r="A97" s="13"/>
      <c r="B97" s="12"/>
      <c r="C97" s="12"/>
      <c r="D97" s="12"/>
      <c r="E97" s="12"/>
      <c r="F97" s="12"/>
      <c r="G97" s="12"/>
    </row>
    <row r="98" spans="1:7" x14ac:dyDescent="0.25">
      <c r="A98" s="7" t="s">
        <v>29</v>
      </c>
      <c r="B98" s="12">
        <v>0</v>
      </c>
    </row>
    <row r="99" spans="1:7" x14ac:dyDescent="0.25">
      <c r="A99" s="7" t="s">
        <v>28</v>
      </c>
      <c r="B99" s="12">
        <v>0</v>
      </c>
    </row>
    <row r="100" spans="1:7" x14ac:dyDescent="0.25">
      <c r="A100" s="14" t="s">
        <v>30</v>
      </c>
      <c r="B100" s="19">
        <f>(C86-C85)*(B98/7)*B99</f>
        <v>0</v>
      </c>
    </row>
    <row r="101" spans="1:7" x14ac:dyDescent="0.25">
      <c r="A101" s="14"/>
      <c r="B101" s="19"/>
    </row>
    <row r="102" spans="1:7" x14ac:dyDescent="0.25">
      <c r="A102" s="40" t="s">
        <v>55</v>
      </c>
      <c r="B102" s="43"/>
      <c r="C102" s="43"/>
      <c r="D102" s="43"/>
      <c r="E102" s="43"/>
      <c r="F102" s="44"/>
    </row>
    <row r="103" spans="1:7" x14ac:dyDescent="0.25">
      <c r="A103" s="41"/>
      <c r="B103" s="45"/>
      <c r="C103" s="45"/>
      <c r="D103" s="45"/>
      <c r="E103" s="45"/>
      <c r="F103" s="46"/>
    </row>
    <row r="104" spans="1:7" x14ac:dyDescent="0.25">
      <c r="A104" s="42"/>
      <c r="B104" s="47"/>
      <c r="C104" s="47"/>
      <c r="D104" s="47"/>
      <c r="E104" s="47"/>
      <c r="F104" s="48"/>
    </row>
    <row r="106" spans="1:7" ht="15.75" thickBot="1" x14ac:dyDescent="0.3"/>
    <row r="107" spans="1:7" ht="46.5" x14ac:dyDescent="0.25">
      <c r="A107" s="21">
        <v>5</v>
      </c>
      <c r="B107" s="9" t="s">
        <v>2</v>
      </c>
      <c r="C107" s="57" t="s">
        <v>57</v>
      </c>
      <c r="D107" s="58"/>
    </row>
    <row r="108" spans="1:7" x14ac:dyDescent="0.25">
      <c r="B108" s="4"/>
      <c r="C108" s="59"/>
      <c r="D108" s="60"/>
      <c r="E108" s="2"/>
    </row>
    <row r="109" spans="1:7" x14ac:dyDescent="0.25">
      <c r="B109" s="6" t="s">
        <v>0</v>
      </c>
      <c r="C109" s="49">
        <v>0</v>
      </c>
      <c r="D109" s="50"/>
    </row>
    <row r="110" spans="1:7" x14ac:dyDescent="0.25">
      <c r="B110" s="6" t="s">
        <v>1</v>
      </c>
      <c r="C110" s="49">
        <v>0</v>
      </c>
      <c r="D110" s="50"/>
    </row>
    <row r="111" spans="1:7" x14ac:dyDescent="0.25">
      <c r="B111" s="34" t="s">
        <v>52</v>
      </c>
      <c r="C111" s="51">
        <f>ROUNDDOWN((C110-C109)/30,0)</f>
        <v>0</v>
      </c>
      <c r="D111" s="52"/>
    </row>
    <row r="112" spans="1:7" x14ac:dyDescent="0.25">
      <c r="B112" s="6" t="s">
        <v>3</v>
      </c>
      <c r="C112" s="53"/>
      <c r="D112" s="54"/>
    </row>
    <row r="113" spans="1:7" ht="15.75" thickBot="1" x14ac:dyDescent="0.3">
      <c r="B113" s="8" t="s">
        <v>4</v>
      </c>
      <c r="C113" s="55"/>
      <c r="D113" s="56"/>
    </row>
    <row r="114" spans="1:7" x14ac:dyDescent="0.25">
      <c r="B114" s="18"/>
      <c r="C114" s="5"/>
      <c r="D114" s="5"/>
    </row>
    <row r="116" spans="1:7" x14ac:dyDescent="0.25">
      <c r="B116" s="15" t="s">
        <v>40</v>
      </c>
      <c r="C116" s="15" t="s">
        <v>41</v>
      </c>
      <c r="D116" s="15" t="s">
        <v>42</v>
      </c>
      <c r="E116" s="15" t="s">
        <v>43</v>
      </c>
      <c r="F116" s="15" t="s">
        <v>44</v>
      </c>
      <c r="G116" s="15" t="s">
        <v>45</v>
      </c>
    </row>
    <row r="117" spans="1:7" x14ac:dyDescent="0.25">
      <c r="A117" s="15" t="s">
        <v>39</v>
      </c>
      <c r="B117" s="17">
        <f>B124*B118</f>
        <v>0</v>
      </c>
      <c r="C117" s="17">
        <f>B124*C118</f>
        <v>0</v>
      </c>
      <c r="D117" s="17">
        <f>B124*D118</f>
        <v>0</v>
      </c>
      <c r="E117" s="17">
        <f>B124*E118</f>
        <v>0</v>
      </c>
      <c r="F117" s="17">
        <f>B124*F118</f>
        <v>0</v>
      </c>
      <c r="G117" s="19">
        <f>SUM(B117:F117)</f>
        <v>0</v>
      </c>
    </row>
    <row r="118" spans="1:7" x14ac:dyDescent="0.25">
      <c r="A118" s="2" t="s">
        <v>69</v>
      </c>
      <c r="B118" s="11">
        <v>0</v>
      </c>
      <c r="C118" s="11">
        <v>0</v>
      </c>
      <c r="D118" s="11">
        <v>0</v>
      </c>
      <c r="E118" s="11">
        <v>0</v>
      </c>
      <c r="F118" s="11">
        <f>1-SUM(B118:E118)</f>
        <v>1</v>
      </c>
      <c r="G118" s="20">
        <f>SUM(B118:F118)</f>
        <v>1</v>
      </c>
    </row>
    <row r="119" spans="1:7" x14ac:dyDescent="0.25">
      <c r="A119" s="25" t="s">
        <v>38</v>
      </c>
      <c r="B119" s="26" t="s">
        <v>46</v>
      </c>
      <c r="C119" s="26" t="s">
        <v>47</v>
      </c>
      <c r="D119" s="26" t="s">
        <v>48</v>
      </c>
      <c r="E119" s="26" t="s">
        <v>50</v>
      </c>
      <c r="F119" s="26" t="s">
        <v>51</v>
      </c>
      <c r="G119" s="12"/>
    </row>
    <row r="120" spans="1:7" x14ac:dyDescent="0.25">
      <c r="A120" s="25" t="s">
        <v>49</v>
      </c>
      <c r="B120" s="27">
        <v>5.4899999999999997E-2</v>
      </c>
      <c r="C120" s="27">
        <v>0.26019999999999999</v>
      </c>
      <c r="D120" s="28">
        <v>0.33500000000000002</v>
      </c>
      <c r="E120" s="29">
        <v>0.31</v>
      </c>
      <c r="F120" s="27">
        <v>3.9899999999999998E-2</v>
      </c>
      <c r="G120" s="16"/>
    </row>
    <row r="121" spans="1:7" x14ac:dyDescent="0.25">
      <c r="A121" s="13"/>
      <c r="B121" s="12"/>
      <c r="C121" s="12"/>
      <c r="D121" s="12"/>
      <c r="E121" s="12"/>
      <c r="F121" s="12"/>
      <c r="G121" s="12"/>
    </row>
    <row r="122" spans="1:7" x14ac:dyDescent="0.25">
      <c r="A122" s="7" t="s">
        <v>29</v>
      </c>
      <c r="B122" s="12">
        <v>0</v>
      </c>
    </row>
    <row r="123" spans="1:7" x14ac:dyDescent="0.25">
      <c r="A123" s="7" t="s">
        <v>28</v>
      </c>
      <c r="B123" s="12">
        <v>0</v>
      </c>
    </row>
    <row r="124" spans="1:7" x14ac:dyDescent="0.25">
      <c r="A124" s="14" t="s">
        <v>30</v>
      </c>
      <c r="B124" s="19">
        <f>(C110-C109)*(B122/7)*B123</f>
        <v>0</v>
      </c>
    </row>
    <row r="125" spans="1:7" x14ac:dyDescent="0.25">
      <c r="A125" s="14"/>
      <c r="B125" s="19"/>
    </row>
    <row r="126" spans="1:7" x14ac:dyDescent="0.25">
      <c r="A126" s="40" t="s">
        <v>55</v>
      </c>
      <c r="B126" s="43"/>
      <c r="C126" s="43"/>
      <c r="D126" s="43"/>
      <c r="E126" s="43"/>
      <c r="F126" s="44"/>
    </row>
    <row r="127" spans="1:7" x14ac:dyDescent="0.25">
      <c r="A127" s="41"/>
      <c r="B127" s="45"/>
      <c r="C127" s="45"/>
      <c r="D127" s="45"/>
      <c r="E127" s="45"/>
      <c r="F127" s="46"/>
    </row>
    <row r="128" spans="1:7" x14ac:dyDescent="0.25">
      <c r="A128" s="42"/>
      <c r="B128" s="47"/>
      <c r="C128" s="47"/>
      <c r="D128" s="47"/>
      <c r="E128" s="47"/>
      <c r="F128" s="48"/>
    </row>
  </sheetData>
  <mergeCells count="45">
    <mergeCell ref="C16:D16"/>
    <mergeCell ref="C11:D11"/>
    <mergeCell ref="C17:D17"/>
    <mergeCell ref="C12:D12"/>
    <mergeCell ref="C13:D13"/>
    <mergeCell ref="C14:D14"/>
    <mergeCell ref="C15:D15"/>
    <mergeCell ref="C41:D41"/>
    <mergeCell ref="C59:D59"/>
    <mergeCell ref="C60:D60"/>
    <mergeCell ref="C36:D36"/>
    <mergeCell ref="C37:D37"/>
    <mergeCell ref="C38:D38"/>
    <mergeCell ref="C39:D39"/>
    <mergeCell ref="C40:D40"/>
    <mergeCell ref="C83:D83"/>
    <mergeCell ref="C84:D84"/>
    <mergeCell ref="C85:D85"/>
    <mergeCell ref="C61:D61"/>
    <mergeCell ref="C62:D62"/>
    <mergeCell ref="C63:D63"/>
    <mergeCell ref="C64:D64"/>
    <mergeCell ref="C107:D107"/>
    <mergeCell ref="C108:D108"/>
    <mergeCell ref="B30:F32"/>
    <mergeCell ref="A30:A32"/>
    <mergeCell ref="C35:D35"/>
    <mergeCell ref="A54:A56"/>
    <mergeCell ref="B54:F56"/>
    <mergeCell ref="C65:D65"/>
    <mergeCell ref="A78:A80"/>
    <mergeCell ref="B78:F80"/>
    <mergeCell ref="C87:D87"/>
    <mergeCell ref="C88:D88"/>
    <mergeCell ref="C89:D89"/>
    <mergeCell ref="A102:A104"/>
    <mergeCell ref="B102:F104"/>
    <mergeCell ref="C86:D86"/>
    <mergeCell ref="A126:A128"/>
    <mergeCell ref="B126:F128"/>
    <mergeCell ref="C109:D109"/>
    <mergeCell ref="C110:D110"/>
    <mergeCell ref="C111:D111"/>
    <mergeCell ref="C112:D112"/>
    <mergeCell ref="C113:D113"/>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Fuente!$B$5:$B$13</xm:f>
          </x14:formula1>
          <xm:sqref>C16:D16 C40:D40 C64:D64 C88:D88 C112:D112</xm:sqref>
        </x14:dataValidation>
        <x14:dataValidation type="list" allowBlank="1" showInputMessage="1" showErrorMessage="1">
          <x14:formula1>
            <xm:f>Fuente!$B$16:$B$27</xm:f>
          </x14:formula1>
          <xm:sqref>C17:D18 C41:D42 C65:D66 C89:D90 C113:D114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F15" sqref="F15"/>
    </sheetView>
  </sheetViews>
  <sheetFormatPr baseColWidth="10" defaultRowHeight="15" x14ac:dyDescent="0.25"/>
  <cols>
    <col min="2" max="2" width="40.5703125" customWidth="1"/>
  </cols>
  <sheetData>
    <row r="2" spans="2:7" ht="17.25" x14ac:dyDescent="0.3">
      <c r="B2" s="38" t="s">
        <v>67</v>
      </c>
    </row>
    <row r="3" spans="2:7" ht="15" customHeight="1" x14ac:dyDescent="0.25">
      <c r="B3" s="70" t="s">
        <v>78</v>
      </c>
      <c r="C3" s="70"/>
      <c r="D3" s="70"/>
      <c r="E3" s="70"/>
      <c r="F3" s="70"/>
      <c r="G3" s="70"/>
    </row>
    <row r="4" spans="2:7" ht="44.25" customHeight="1" x14ac:dyDescent="0.25">
      <c r="B4" s="71" t="s">
        <v>79</v>
      </c>
      <c r="C4" s="71"/>
      <c r="D4" s="71"/>
      <c r="E4" s="71"/>
      <c r="F4" s="71"/>
      <c r="G4" s="71"/>
    </row>
    <row r="6" spans="2:7" ht="15.75" thickBot="1" x14ac:dyDescent="0.3"/>
    <row r="7" spans="2:7" ht="23.25" x14ac:dyDescent="0.35">
      <c r="B7" s="22"/>
      <c r="C7" s="72" t="s">
        <v>53</v>
      </c>
      <c r="D7" s="73"/>
    </row>
    <row r="8" spans="2:7" ht="18.75" x14ac:dyDescent="0.3">
      <c r="B8" s="30" t="s">
        <v>61</v>
      </c>
      <c r="C8" s="51">
        <f>ROUNDUP('Plantilla experiencia PMP'!G21+'Plantilla experiencia PMP'!G45+'Plantilla experiencia PMP'!G69+'Plantilla experiencia PMP'!G93+'Plantilla experiencia PMP'!G117,0)</f>
        <v>9509</v>
      </c>
      <c r="D8" s="52"/>
      <c r="E8" s="3"/>
    </row>
    <row r="9" spans="2:7" ht="19.5" thickBot="1" x14ac:dyDescent="0.35">
      <c r="B9" s="31" t="s">
        <v>62</v>
      </c>
      <c r="C9" s="74">
        <f>ROUNDDOWN((('Plantilla experiencia PMP'!C15:D15+'Plantilla experiencia PMP'!C39:D39+'Plantilla experiencia PMP'!C63:D63+'Plantilla experiencia PMP'!C87:D87+'Plantilla experiencia PMP'!C111:D111)-C11),0)</f>
        <v>46</v>
      </c>
      <c r="D9" s="75"/>
      <c r="E9" s="3"/>
    </row>
    <row r="11" spans="2:7" x14ac:dyDescent="0.25">
      <c r="B11" s="32" t="s">
        <v>54</v>
      </c>
      <c r="C11" s="76">
        <v>0</v>
      </c>
      <c r="D11" s="76"/>
    </row>
    <row r="12" spans="2:7" x14ac:dyDescent="0.25">
      <c r="B12" s="78" t="s">
        <v>80</v>
      </c>
    </row>
    <row r="13" spans="2:7" x14ac:dyDescent="0.25">
      <c r="B13" s="10" t="s">
        <v>60</v>
      </c>
      <c r="C13" s="77">
        <f>(C9*30)*(6/7)</f>
        <v>1182.8571428571429</v>
      </c>
      <c r="D13" s="77"/>
    </row>
    <row r="14" spans="2:7" x14ac:dyDescent="0.25">
      <c r="B14" s="10" t="s">
        <v>58</v>
      </c>
      <c r="C14" s="69">
        <f>C8/C13</f>
        <v>8.0390096618357489</v>
      </c>
      <c r="D14" s="69"/>
      <c r="E14" s="33" t="s">
        <v>59</v>
      </c>
    </row>
  </sheetData>
  <mergeCells count="8">
    <mergeCell ref="C14:D14"/>
    <mergeCell ref="B3:G3"/>
    <mergeCell ref="B4:G4"/>
    <mergeCell ref="C7:D7"/>
    <mergeCell ref="C8:D8"/>
    <mergeCell ref="C9:D9"/>
    <mergeCell ref="C11:D11"/>
    <mergeCell ref="C13:D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C32" sqref="C32"/>
    </sheetView>
  </sheetViews>
  <sheetFormatPr baseColWidth="10" defaultRowHeight="15" x14ac:dyDescent="0.25"/>
  <sheetData>
    <row r="1" spans="2:2" ht="17.25" x14ac:dyDescent="0.3">
      <c r="B1" s="38" t="s">
        <v>67</v>
      </c>
    </row>
    <row r="2" spans="2:2" x14ac:dyDescent="0.25">
      <c r="B2" s="33" t="s">
        <v>71</v>
      </c>
    </row>
    <row r="4" spans="2:2" x14ac:dyDescent="0.25">
      <c r="B4" s="1" t="s">
        <v>5</v>
      </c>
    </row>
    <row r="5" spans="2:2" x14ac:dyDescent="0.25">
      <c r="B5" t="s">
        <v>6</v>
      </c>
    </row>
    <row r="6" spans="2:2" x14ac:dyDescent="0.25">
      <c r="B6" t="s">
        <v>7</v>
      </c>
    </row>
    <row r="7" spans="2:2" x14ac:dyDescent="0.25">
      <c r="B7" t="s">
        <v>8</v>
      </c>
    </row>
    <row r="8" spans="2:2" x14ac:dyDescent="0.25">
      <c r="B8" t="s">
        <v>9</v>
      </c>
    </row>
    <row r="9" spans="2:2" x14ac:dyDescent="0.25">
      <c r="B9" t="s">
        <v>10</v>
      </c>
    </row>
    <row r="10" spans="2:2" x14ac:dyDescent="0.25">
      <c r="B10" t="s">
        <v>11</v>
      </c>
    </row>
    <row r="11" spans="2:2" x14ac:dyDescent="0.25">
      <c r="B11" t="s">
        <v>12</v>
      </c>
    </row>
    <row r="12" spans="2:2" x14ac:dyDescent="0.25">
      <c r="B12" t="s">
        <v>13</v>
      </c>
    </row>
    <row r="13" spans="2:2" x14ac:dyDescent="0.25">
      <c r="B13" t="s">
        <v>14</v>
      </c>
    </row>
    <row r="15" spans="2:2" x14ac:dyDescent="0.25">
      <c r="B15" s="1" t="s">
        <v>15</v>
      </c>
    </row>
    <row r="16" spans="2:2" x14ac:dyDescent="0.25">
      <c r="B16" t="s">
        <v>17</v>
      </c>
    </row>
    <row r="17" spans="1:8" x14ac:dyDescent="0.25">
      <c r="B17" t="s">
        <v>18</v>
      </c>
    </row>
    <row r="18" spans="1:8" x14ac:dyDescent="0.25">
      <c r="B18" t="s">
        <v>19</v>
      </c>
    </row>
    <row r="19" spans="1:8" x14ac:dyDescent="0.25">
      <c r="B19" t="s">
        <v>16</v>
      </c>
    </row>
    <row r="20" spans="1:8" x14ac:dyDescent="0.25">
      <c r="B20" t="s">
        <v>20</v>
      </c>
    </row>
    <row r="21" spans="1:8" x14ac:dyDescent="0.25">
      <c r="B21" t="s">
        <v>21</v>
      </c>
    </row>
    <row r="22" spans="1:8" x14ac:dyDescent="0.25">
      <c r="B22" t="s">
        <v>22</v>
      </c>
    </row>
    <row r="23" spans="1:8" x14ac:dyDescent="0.25">
      <c r="B23" t="s">
        <v>23</v>
      </c>
    </row>
    <row r="24" spans="1:8" x14ac:dyDescent="0.25">
      <c r="B24" t="s">
        <v>24</v>
      </c>
    </row>
    <row r="25" spans="1:8" x14ac:dyDescent="0.25">
      <c r="B25" t="s">
        <v>25</v>
      </c>
    </row>
    <row r="26" spans="1:8" x14ac:dyDescent="0.25">
      <c r="B26" t="s">
        <v>26</v>
      </c>
    </row>
    <row r="27" spans="1:8" x14ac:dyDescent="0.25">
      <c r="B27" t="s">
        <v>14</v>
      </c>
    </row>
    <row r="29" spans="1:8" x14ac:dyDescent="0.25">
      <c r="A29" s="35"/>
      <c r="B29" s="35"/>
      <c r="C29" s="35"/>
      <c r="D29" s="35"/>
      <c r="E29" s="35"/>
      <c r="F29" s="35"/>
      <c r="G29" s="35"/>
      <c r="H29" s="35"/>
    </row>
    <row r="30" spans="1:8" x14ac:dyDescent="0.25">
      <c r="A30" s="35"/>
      <c r="B30" s="35"/>
      <c r="C30" s="36" t="s">
        <v>35</v>
      </c>
      <c r="D30" s="36" t="s">
        <v>36</v>
      </c>
      <c r="E30" s="36" t="s">
        <v>35</v>
      </c>
      <c r="F30" s="36" t="s">
        <v>36</v>
      </c>
      <c r="G30" s="36" t="s">
        <v>37</v>
      </c>
      <c r="H30" s="35"/>
    </row>
    <row r="31" spans="1:8" x14ac:dyDescent="0.25">
      <c r="A31" s="35"/>
      <c r="B31" s="35" t="s">
        <v>31</v>
      </c>
      <c r="C31" s="35">
        <v>268</v>
      </c>
      <c r="D31" s="35">
        <v>128</v>
      </c>
      <c r="E31" s="37">
        <f>C31/C36</f>
        <v>5.9821428571428574E-2</v>
      </c>
      <c r="F31" s="37">
        <f>D31/D36</f>
        <v>0.05</v>
      </c>
      <c r="G31" s="37">
        <f>(E31+F31)/2</f>
        <v>5.4910714285714285E-2</v>
      </c>
      <c r="H31" s="35"/>
    </row>
    <row r="32" spans="1:8" x14ac:dyDescent="0.25">
      <c r="A32" s="35"/>
      <c r="B32" s="35" t="s">
        <v>27</v>
      </c>
      <c r="C32" s="35">
        <v>1120</v>
      </c>
      <c r="D32" s="35">
        <v>692</v>
      </c>
      <c r="E32" s="37">
        <f>C32/C36</f>
        <v>0.25</v>
      </c>
      <c r="F32" s="37">
        <f>D32/D36</f>
        <v>0.27031250000000001</v>
      </c>
      <c r="G32" s="37">
        <f>(E32+F32)/2</f>
        <v>0.26015624999999998</v>
      </c>
      <c r="H32" s="35"/>
    </row>
    <row r="33" spans="1:8" x14ac:dyDescent="0.25">
      <c r="A33" s="35"/>
      <c r="B33" s="35" t="s">
        <v>32</v>
      </c>
      <c r="C33" s="35">
        <v>1479</v>
      </c>
      <c r="D33" s="35">
        <v>870</v>
      </c>
      <c r="E33" s="37">
        <f>C33/C36</f>
        <v>0.33013392857142859</v>
      </c>
      <c r="F33" s="37">
        <f>D33/D36</f>
        <v>0.33984375</v>
      </c>
      <c r="G33" s="37">
        <f>(E33+F33)/2</f>
        <v>0.33498883928571432</v>
      </c>
      <c r="H33" s="35"/>
    </row>
    <row r="34" spans="1:8" x14ac:dyDescent="0.25">
      <c r="A34" s="35"/>
      <c r="B34" s="35" t="s">
        <v>33</v>
      </c>
      <c r="C34" s="35">
        <v>1434</v>
      </c>
      <c r="D34" s="35">
        <v>768</v>
      </c>
      <c r="E34" s="37">
        <f>C34/C36</f>
        <v>0.32008928571428569</v>
      </c>
      <c r="F34" s="37">
        <f>D34/D36</f>
        <v>0.3</v>
      </c>
      <c r="G34" s="37">
        <f>(E34+F34)/2</f>
        <v>0.31004464285714284</v>
      </c>
      <c r="H34" s="35"/>
    </row>
    <row r="35" spans="1:8" x14ac:dyDescent="0.25">
      <c r="A35" s="35"/>
      <c r="B35" s="35" t="s">
        <v>34</v>
      </c>
      <c r="C35" s="35">
        <v>179</v>
      </c>
      <c r="D35" s="35">
        <v>102</v>
      </c>
      <c r="E35" s="37">
        <f>C35/C36</f>
        <v>3.995535714285714E-2</v>
      </c>
      <c r="F35" s="37">
        <f>D35/D36</f>
        <v>3.9843749999999997E-2</v>
      </c>
      <c r="G35" s="37">
        <f>(E35+F35)/2</f>
        <v>3.9899553571428568E-2</v>
      </c>
      <c r="H35" s="35"/>
    </row>
    <row r="36" spans="1:8" x14ac:dyDescent="0.25">
      <c r="A36" s="35"/>
      <c r="B36" s="35"/>
      <c r="C36" s="35">
        <f>SUM(C31:C35)</f>
        <v>4480</v>
      </c>
      <c r="D36" s="35">
        <f>SUM(D31:D35)</f>
        <v>2560</v>
      </c>
      <c r="E36" s="35"/>
      <c r="F36" s="35"/>
      <c r="G36" s="37"/>
      <c r="H36" s="35"/>
    </row>
    <row r="37" spans="1:8" x14ac:dyDescent="0.25">
      <c r="A37" s="35"/>
      <c r="B37" s="35"/>
      <c r="C37" s="35"/>
      <c r="D37" s="35"/>
      <c r="E37" s="35"/>
      <c r="F37" s="35"/>
      <c r="G37" s="35"/>
      <c r="H37" s="35"/>
    </row>
    <row r="38" spans="1:8" x14ac:dyDescent="0.25">
      <c r="A38" s="35"/>
      <c r="B38" s="35"/>
      <c r="C38" s="35"/>
      <c r="D38" s="35"/>
      <c r="E38" s="35"/>
      <c r="F38" s="35"/>
      <c r="G38" s="35"/>
      <c r="H38"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 experiencia PMP</vt:lpstr>
      <vt:lpstr>Resumen</vt:lpstr>
      <vt:lpstr>Fuente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2019-06-13T00:00:48Z</dcterms:created>
  <dcterms:modified xsi:type="dcterms:W3CDTF">2019-07-16T20:44:47Z</dcterms:modified>
</cp:coreProperties>
</file>